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staj\Desktop\bordel\"/>
    </mc:Choice>
  </mc:AlternateContent>
  <xr:revisionPtr revIDLastSave="0" documentId="13_ncr:1_{A27C142E-8555-4422-84D6-F002E957B297}" xr6:coauthVersionLast="45" xr6:coauthVersionMax="45" xr10:uidLastSave="{00000000-0000-0000-0000-000000000000}"/>
  <bookViews>
    <workbookView xWindow="-120" yWindow="-120" windowWidth="29040" windowHeight="15840" xr2:uid="{E7392B49-2914-4E4E-93FE-A28731C29B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1" l="1"/>
  <c r="AC46" i="1"/>
  <c r="AB46" i="1"/>
  <c r="O46" i="1"/>
  <c r="N46" i="1"/>
  <c r="M46" i="1"/>
  <c r="M40" i="1"/>
  <c r="N40" i="1"/>
  <c r="O40" i="1"/>
  <c r="M41" i="1"/>
  <c r="N41" i="1"/>
  <c r="O41" i="1"/>
  <c r="AB40" i="1"/>
  <c r="AC40" i="1"/>
  <c r="AD40" i="1"/>
  <c r="AB41" i="1"/>
  <c r="AC41" i="1"/>
  <c r="AD41" i="1"/>
  <c r="AD39" i="1"/>
  <c r="AC39" i="1"/>
  <c r="AB39" i="1"/>
  <c r="O39" i="1"/>
  <c r="N39" i="1"/>
  <c r="M39" i="1"/>
  <c r="G12" i="1"/>
  <c r="F13" i="1" s="1"/>
  <c r="G13" i="1" s="1"/>
  <c r="F14" i="1" s="1"/>
  <c r="G14" i="1" s="1"/>
  <c r="F15" i="1" s="1"/>
  <c r="G15" i="1" s="1"/>
  <c r="E12" i="1"/>
  <c r="D13" i="1" s="1"/>
  <c r="E13" i="1" s="1"/>
  <c r="D14" i="1" s="1"/>
  <c r="G3" i="1"/>
  <c r="F4" i="1" s="1"/>
  <c r="G4" i="1" s="1"/>
  <c r="F5" i="1" s="1"/>
  <c r="G5" i="1" s="1"/>
  <c r="F6" i="1" s="1"/>
  <c r="G6" i="1" s="1"/>
  <c r="F7" i="1" s="1"/>
  <c r="G7" i="1" s="1"/>
  <c r="F8" i="1" s="1"/>
  <c r="G8" i="1" s="1"/>
  <c r="F9" i="1" s="1"/>
  <c r="G9" i="1" s="1"/>
  <c r="F10" i="1" s="1"/>
  <c r="G10" i="1" s="1"/>
  <c r="E3" i="1"/>
  <c r="D4" i="1" s="1"/>
  <c r="E4" i="1" s="1"/>
  <c r="P39" i="1"/>
  <c r="P46" i="1"/>
  <c r="P41" i="1"/>
  <c r="P40" i="1"/>
  <c r="E14" i="1"/>
  <c r="D15" i="1" s="1"/>
  <c r="E15" i="1" s="1"/>
  <c r="D5" i="1"/>
  <c r="E5" i="1" l="1"/>
  <c r="D6" i="1" s="1"/>
  <c r="E6" i="1" l="1"/>
  <c r="D7" i="1" s="1"/>
  <c r="E7" i="1" l="1"/>
  <c r="D8" i="1" s="1"/>
  <c r="E8" i="1" l="1"/>
  <c r="D9" i="1" s="1"/>
  <c r="E9" i="1" l="1"/>
  <c r="D10" i="1" s="1"/>
  <c r="E10" i="1" s="1"/>
  <c r="P47" i="1" l="1"/>
  <c r="P42" i="1" l="1"/>
</calcChain>
</file>

<file path=xl/sharedStrings.xml><?xml version="1.0" encoding="utf-8"?>
<sst xmlns="http://schemas.openxmlformats.org/spreadsheetml/2006/main" count="117" uniqueCount="42">
  <si>
    <t>Linka</t>
  </si>
  <si>
    <t>km tam</t>
  </si>
  <si>
    <t>km zpět</t>
  </si>
  <si>
    <t>RŠ</t>
  </si>
  <si>
    <t>sedlo</t>
  </si>
  <si>
    <t>OŠ</t>
  </si>
  <si>
    <t>večer</t>
  </si>
  <si>
    <t>SN</t>
  </si>
  <si>
    <t>Bilance Kč/rok</t>
  </si>
  <si>
    <t>Nový stav</t>
  </si>
  <si>
    <t>Původní stav</t>
  </si>
  <si>
    <t>voz.</t>
  </si>
  <si>
    <t>Kč/vozkm</t>
  </si>
  <si>
    <t>PD</t>
  </si>
  <si>
    <t>dní/rok</t>
  </si>
  <si>
    <t>PD*</t>
  </si>
  <si>
    <t>RŠ*</t>
  </si>
  <si>
    <t>sed.*</t>
  </si>
  <si>
    <t>OŠ*</t>
  </si>
  <si>
    <t>Spojů/den</t>
  </si>
  <si>
    <t>p.o.</t>
  </si>
  <si>
    <t>h/den</t>
  </si>
  <si>
    <t>tram</t>
  </si>
  <si>
    <t>bus</t>
  </si>
  <si>
    <t xml:space="preserve"> (p.o. = přechodové období)</t>
  </si>
  <si>
    <t>1T</t>
  </si>
  <si>
    <t>2T</t>
  </si>
  <si>
    <t>od</t>
  </si>
  <si>
    <t>do</t>
  </si>
  <si>
    <t>tj. tram</t>
  </si>
  <si>
    <t>tj. bus</t>
  </si>
  <si>
    <t>KB</t>
  </si>
  <si>
    <t>SD</t>
  </si>
  <si>
    <t>MD</t>
  </si>
  <si>
    <t>Mn</t>
  </si>
  <si>
    <t>Kč/vozkm  (jen variabilní náklady)</t>
  </si>
  <si>
    <t>soukromí dopravci</t>
  </si>
  <si>
    <t>KBs</t>
  </si>
  <si>
    <t>SDs</t>
  </si>
  <si>
    <t>MDs</t>
  </si>
  <si>
    <t>Mns</t>
  </si>
  <si>
    <t>DPP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</si>
</sst>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164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1BDB-C15C-4A8B-8FBA-492DCEA4FAB0}">
  <dimension ref="A1:AD47"/>
  <sheetViews>
    <sheetView tabSelected="1" topLeftCell="A22" workbookViewId="0">
      <selection activeCell="P42" sqref="P42"/>
    </sheetView>
  </sheetViews>
  <sheetFormatPr defaultRowHeight="15" x14ac:dyDescent="0.25"/>
  <cols>
    <col min="1" max="1" width="6.28515625" customWidth="1"/>
    <col min="2" max="2" width="9.5703125" bestFit="1" customWidth="1"/>
    <col min="3" max="3" width="9.5703125" customWidth="1"/>
    <col min="4" max="15" width="5.85546875" customWidth="1"/>
    <col min="16" max="16" width="15.7109375" customWidth="1"/>
    <col min="17" max="18" width="9.5703125" customWidth="1"/>
    <col min="19" max="30" width="5.85546875" customWidth="1"/>
    <col min="31" max="31" width="2.7109375" customWidth="1"/>
  </cols>
  <sheetData>
    <row r="1" spans="1:7" x14ac:dyDescent="0.25">
      <c r="D1" s="17" t="s">
        <v>29</v>
      </c>
      <c r="E1" s="17"/>
      <c r="F1" s="17" t="s">
        <v>30</v>
      </c>
      <c r="G1" s="17"/>
    </row>
    <row r="2" spans="1:7" x14ac:dyDescent="0.25">
      <c r="A2" s="5" t="s">
        <v>21</v>
      </c>
      <c r="B2" s="2" t="s">
        <v>22</v>
      </c>
      <c r="C2" s="2" t="s">
        <v>23</v>
      </c>
      <c r="D2" s="13" t="s">
        <v>27</v>
      </c>
      <c r="E2" s="13" t="s">
        <v>28</v>
      </c>
      <c r="F2" s="13" t="s">
        <v>27</v>
      </c>
      <c r="G2" s="13" t="s">
        <v>28</v>
      </c>
    </row>
    <row r="3" spans="1:7" x14ac:dyDescent="0.25">
      <c r="A3" t="s">
        <v>20</v>
      </c>
      <c r="B3" s="6">
        <v>2</v>
      </c>
      <c r="C3">
        <v>2</v>
      </c>
      <c r="D3" s="15">
        <v>0.20833333333333334</v>
      </c>
      <c r="E3" s="15">
        <f>TIME(HOUR(D3)+ROUNDDOWN(B3,0),MINUTE(D3)+(B3-ROUNDDOWN(B3,0))*60,0)</f>
        <v>0.29166666666666669</v>
      </c>
      <c r="F3" s="15">
        <v>0.20833333333333334</v>
      </c>
      <c r="G3" s="15">
        <f>TIME(HOUR(F3)+ROUNDDOWN(C3,0),MINUTE(F3)+(C3-ROUNDDOWN(C3,0))*60,0)</f>
        <v>0.29166666666666669</v>
      </c>
    </row>
    <row r="4" spans="1:7" x14ac:dyDescent="0.25">
      <c r="A4" t="s">
        <v>3</v>
      </c>
      <c r="B4" s="9">
        <v>2</v>
      </c>
      <c r="C4" s="9">
        <v>1.5</v>
      </c>
      <c r="D4" s="15">
        <f>E3</f>
        <v>0.29166666666666669</v>
      </c>
      <c r="E4" s="15">
        <f t="shared" ref="E4:E10" si="0">TIME(HOUR(D4)+ROUNDDOWN(B4,0),MINUTE(D4)+(B4-ROUNDDOWN(B4,0))*60,0)</f>
        <v>0.375</v>
      </c>
      <c r="F4" s="15">
        <f>G3</f>
        <v>0.29166666666666669</v>
      </c>
      <c r="G4" s="15">
        <f t="shared" ref="G4:G10" si="1">TIME(HOUR(F4)+ROUNDDOWN(C4,0),MINUTE(F4)+(C4-ROUNDDOWN(C4,0))*60,0)</f>
        <v>0.35416666666666669</v>
      </c>
    </row>
    <row r="5" spans="1:7" x14ac:dyDescent="0.25">
      <c r="A5" t="s">
        <v>20</v>
      </c>
      <c r="B5" s="9">
        <v>1</v>
      </c>
      <c r="C5" s="9">
        <v>1</v>
      </c>
      <c r="D5" s="15">
        <f t="shared" ref="D5:D10" si="2">E4</f>
        <v>0.375</v>
      </c>
      <c r="E5" s="15">
        <f t="shared" si="0"/>
        <v>0.41666666666666669</v>
      </c>
      <c r="F5" s="15">
        <f t="shared" ref="F5:F10" si="3">G4</f>
        <v>0.35416666666666669</v>
      </c>
      <c r="G5" s="15">
        <f t="shared" si="1"/>
        <v>0.39583333333333331</v>
      </c>
    </row>
    <row r="6" spans="1:7" x14ac:dyDescent="0.25">
      <c r="A6" t="s">
        <v>4</v>
      </c>
      <c r="B6" s="9">
        <v>3</v>
      </c>
      <c r="C6" s="9">
        <v>4.5</v>
      </c>
      <c r="D6" s="15">
        <f t="shared" si="2"/>
        <v>0.41666666666666669</v>
      </c>
      <c r="E6" s="15">
        <f t="shared" si="0"/>
        <v>0.54166666666666663</v>
      </c>
      <c r="F6" s="15">
        <f t="shared" si="3"/>
        <v>0.39583333333333331</v>
      </c>
      <c r="G6" s="15">
        <f t="shared" si="1"/>
        <v>0.58333333333333337</v>
      </c>
    </row>
    <row r="7" spans="1:7" x14ac:dyDescent="0.25">
      <c r="A7" t="s">
        <v>20</v>
      </c>
      <c r="B7" s="9">
        <v>2.5</v>
      </c>
      <c r="C7" s="9">
        <v>2.5</v>
      </c>
      <c r="D7" s="15">
        <f t="shared" si="2"/>
        <v>0.54166666666666663</v>
      </c>
      <c r="E7" s="15">
        <f t="shared" si="0"/>
        <v>0.64583333333333337</v>
      </c>
      <c r="F7" s="15">
        <f t="shared" si="3"/>
        <v>0.58333333333333337</v>
      </c>
      <c r="G7" s="15">
        <f t="shared" si="1"/>
        <v>0.6875</v>
      </c>
    </row>
    <row r="8" spans="1:7" x14ac:dyDescent="0.25">
      <c r="A8" t="s">
        <v>5</v>
      </c>
      <c r="B8" s="9">
        <v>3</v>
      </c>
      <c r="C8" s="9">
        <v>1.75</v>
      </c>
      <c r="D8" s="15">
        <f t="shared" si="2"/>
        <v>0.64583333333333337</v>
      </c>
      <c r="E8" s="15">
        <f t="shared" si="0"/>
        <v>0.77083333333333337</v>
      </c>
      <c r="F8" s="15">
        <f t="shared" si="3"/>
        <v>0.6875</v>
      </c>
      <c r="G8" s="15">
        <f t="shared" si="1"/>
        <v>0.76041666666666663</v>
      </c>
    </row>
    <row r="9" spans="1:7" x14ac:dyDescent="0.25">
      <c r="A9" t="s">
        <v>20</v>
      </c>
      <c r="B9" s="9">
        <v>3</v>
      </c>
      <c r="C9" s="9">
        <v>3.25</v>
      </c>
      <c r="D9" s="15">
        <f t="shared" si="2"/>
        <v>0.77083333333333337</v>
      </c>
      <c r="E9" s="15">
        <f t="shared" si="0"/>
        <v>0.89583333333333337</v>
      </c>
      <c r="F9" s="15">
        <f t="shared" si="3"/>
        <v>0.76041666666666663</v>
      </c>
      <c r="G9" s="15">
        <f t="shared" si="1"/>
        <v>0.89583333333333337</v>
      </c>
    </row>
    <row r="10" spans="1:7" x14ac:dyDescent="0.25">
      <c r="A10" t="s">
        <v>6</v>
      </c>
      <c r="B10" s="9">
        <v>3</v>
      </c>
      <c r="C10" s="9">
        <v>3</v>
      </c>
      <c r="D10" s="15">
        <f t="shared" si="2"/>
        <v>0.89583333333333337</v>
      </c>
      <c r="E10" s="15">
        <f t="shared" si="0"/>
        <v>2.0833333333333259E-2</v>
      </c>
      <c r="F10" s="15">
        <f t="shared" si="3"/>
        <v>0.89583333333333337</v>
      </c>
      <c r="G10" s="15">
        <f t="shared" si="1"/>
        <v>2.0833333333333259E-2</v>
      </c>
    </row>
    <row r="11" spans="1:7" x14ac:dyDescent="0.25">
      <c r="B11" s="9"/>
      <c r="C11" s="9"/>
      <c r="D11" s="8"/>
    </row>
    <row r="12" spans="1:7" x14ac:dyDescent="0.25">
      <c r="A12" t="s">
        <v>20</v>
      </c>
      <c r="B12" s="9">
        <v>3.5</v>
      </c>
      <c r="C12" s="9">
        <v>3.5</v>
      </c>
      <c r="D12" s="15">
        <v>0.20833333333333334</v>
      </c>
      <c r="E12" s="15">
        <f>TIME(HOUR(D12)+ROUNDDOWN(B12,0),MINUTE(D12)+(B12-ROUNDDOWN(B12,0))*60,0)</f>
        <v>0.35416666666666669</v>
      </c>
      <c r="F12" s="15">
        <v>0.20833333333333334</v>
      </c>
      <c r="G12" s="15">
        <f>TIME(HOUR(F12)+ROUNDDOWN(C12,0),MINUTE(F12)+(C12-ROUNDDOWN(C12,0))*60,0)</f>
        <v>0.35416666666666669</v>
      </c>
    </row>
    <row r="13" spans="1:7" x14ac:dyDescent="0.25">
      <c r="A13" t="s">
        <v>7</v>
      </c>
      <c r="B13" s="9">
        <v>11</v>
      </c>
      <c r="C13" s="9">
        <v>11</v>
      </c>
      <c r="D13" s="15">
        <f>E12</f>
        <v>0.35416666666666669</v>
      </c>
      <c r="E13" s="15">
        <f t="shared" ref="E13:E15" si="4">TIME(HOUR(D13)+ROUNDDOWN(B13,0),MINUTE(D13)+(B13-ROUNDDOWN(B13,0))*60,0)</f>
        <v>0.8125</v>
      </c>
      <c r="F13" s="15">
        <f>G12</f>
        <v>0.35416666666666669</v>
      </c>
      <c r="G13" s="15">
        <f t="shared" ref="G13" si="5">TIME(HOUR(F13)+ROUNDDOWN(C13,0),MINUTE(F13)+(C13-ROUNDDOWN(C13,0))*60,0)</f>
        <v>0.8125</v>
      </c>
    </row>
    <row r="14" spans="1:7" x14ac:dyDescent="0.25">
      <c r="A14" t="s">
        <v>20</v>
      </c>
      <c r="B14" s="9">
        <v>2</v>
      </c>
      <c r="C14" s="9">
        <v>2</v>
      </c>
      <c r="D14" s="15">
        <f t="shared" ref="D14:D15" si="6">E13</f>
        <v>0.8125</v>
      </c>
      <c r="E14" s="15">
        <f t="shared" si="4"/>
        <v>0.89583333333333337</v>
      </c>
      <c r="F14" s="15">
        <f t="shared" ref="F14:F15" si="7">G13</f>
        <v>0.8125</v>
      </c>
      <c r="G14" s="15">
        <f t="shared" ref="G14:G15" si="8">TIME(HOUR(F14)+ROUNDDOWN(C14,0),MINUTE(F14)+(C14-ROUNDDOWN(C14,0))*60,0)</f>
        <v>0.89583333333333337</v>
      </c>
    </row>
    <row r="15" spans="1:7" x14ac:dyDescent="0.25">
      <c r="A15" t="s">
        <v>6</v>
      </c>
      <c r="B15" s="9">
        <v>3</v>
      </c>
      <c r="C15" s="9">
        <v>3</v>
      </c>
      <c r="D15" s="15">
        <f t="shared" si="6"/>
        <v>0.89583333333333337</v>
      </c>
      <c r="E15" s="15">
        <f t="shared" si="4"/>
        <v>2.0833333333333259E-2</v>
      </c>
      <c r="F15" s="15">
        <f t="shared" si="7"/>
        <v>0.89583333333333337</v>
      </c>
      <c r="G15" s="15">
        <f t="shared" si="8"/>
        <v>2.0833333333333259E-2</v>
      </c>
    </row>
    <row r="16" spans="1:7" x14ac:dyDescent="0.25">
      <c r="B16" s="9"/>
      <c r="C16" s="9"/>
      <c r="D16" s="8"/>
    </row>
    <row r="17" spans="1:4" x14ac:dyDescent="0.25">
      <c r="A17" s="8" t="s">
        <v>24</v>
      </c>
      <c r="B17" s="9"/>
      <c r="C17" s="9"/>
      <c r="D17" s="8"/>
    </row>
    <row r="18" spans="1:4" x14ac:dyDescent="0.25">
      <c r="B18" s="9"/>
      <c r="C18" s="9"/>
      <c r="D18" s="8"/>
    </row>
    <row r="19" spans="1:4" x14ac:dyDescent="0.25">
      <c r="A19" s="10" t="s">
        <v>14</v>
      </c>
      <c r="C19" s="9"/>
      <c r="D19" s="8"/>
    </row>
    <row r="20" spans="1:4" x14ac:dyDescent="0.25">
      <c r="A20" t="s">
        <v>13</v>
      </c>
      <c r="B20" s="9">
        <v>200</v>
      </c>
      <c r="C20" s="9"/>
      <c r="D20" s="8"/>
    </row>
    <row r="21" spans="1:4" x14ac:dyDescent="0.25">
      <c r="A21" t="s">
        <v>15</v>
      </c>
      <c r="B21" s="9">
        <v>50</v>
      </c>
      <c r="C21" s="9"/>
      <c r="D21" s="8"/>
    </row>
    <row r="22" spans="1:4" x14ac:dyDescent="0.25">
      <c r="A22" t="s">
        <v>7</v>
      </c>
      <c r="B22" s="9">
        <v>115</v>
      </c>
      <c r="C22" s="9"/>
      <c r="D22" s="8"/>
    </row>
    <row r="23" spans="1:4" x14ac:dyDescent="0.25">
      <c r="B23" s="9"/>
      <c r="C23" s="9"/>
      <c r="D23" s="8"/>
    </row>
    <row r="24" spans="1:4" x14ac:dyDescent="0.25">
      <c r="A24" s="5" t="s">
        <v>35</v>
      </c>
      <c r="C24" s="9"/>
      <c r="D24" s="8"/>
    </row>
    <row r="25" spans="1:4" x14ac:dyDescent="0.25">
      <c r="A25" s="6" t="s">
        <v>11</v>
      </c>
      <c r="B25" t="s">
        <v>12</v>
      </c>
      <c r="C25" s="9"/>
      <c r="D25" s="8"/>
    </row>
    <row r="26" spans="1:4" x14ac:dyDescent="0.25">
      <c r="A26" s="4" t="s">
        <v>25</v>
      </c>
      <c r="B26">
        <v>45.1</v>
      </c>
      <c r="C26" s="8" t="s">
        <v>41</v>
      </c>
    </row>
    <row r="27" spans="1:4" x14ac:dyDescent="0.25">
      <c r="A27" s="4" t="s">
        <v>26</v>
      </c>
      <c r="B27">
        <v>78.5</v>
      </c>
      <c r="C27" s="9"/>
      <c r="D27" s="8"/>
    </row>
    <row r="28" spans="1:4" x14ac:dyDescent="0.25">
      <c r="A28" s="4" t="s">
        <v>31</v>
      </c>
      <c r="B28">
        <v>54</v>
      </c>
      <c r="C28" s="9"/>
      <c r="D28" s="8"/>
    </row>
    <row r="29" spans="1:4" x14ac:dyDescent="0.25">
      <c r="A29" s="4" t="s">
        <v>32</v>
      </c>
      <c r="B29">
        <v>47</v>
      </c>
      <c r="C29" s="9"/>
      <c r="D29" s="8"/>
    </row>
    <row r="30" spans="1:4" x14ac:dyDescent="0.25">
      <c r="A30" s="4" t="s">
        <v>33</v>
      </c>
      <c r="B30">
        <v>38</v>
      </c>
      <c r="C30" s="9"/>
      <c r="D30" s="8"/>
    </row>
    <row r="31" spans="1:4" x14ac:dyDescent="0.25">
      <c r="A31" s="4" t="s">
        <v>34</v>
      </c>
      <c r="B31">
        <v>27</v>
      </c>
      <c r="C31" s="9"/>
      <c r="D31" s="8"/>
    </row>
    <row r="32" spans="1:4" x14ac:dyDescent="0.25">
      <c r="A32" s="4" t="s">
        <v>37</v>
      </c>
      <c r="B32">
        <v>35</v>
      </c>
      <c r="C32" s="8" t="s">
        <v>36</v>
      </c>
    </row>
    <row r="33" spans="1:30" x14ac:dyDescent="0.25">
      <c r="A33" s="4" t="s">
        <v>38</v>
      </c>
      <c r="B33">
        <v>30</v>
      </c>
      <c r="D33" s="8"/>
    </row>
    <row r="34" spans="1:30" x14ac:dyDescent="0.25">
      <c r="A34" s="4" t="s">
        <v>39</v>
      </c>
      <c r="B34">
        <v>25</v>
      </c>
      <c r="C34" s="9"/>
      <c r="D34" s="8"/>
    </row>
    <row r="35" spans="1:30" x14ac:dyDescent="0.25">
      <c r="A35" s="4" t="s">
        <v>40</v>
      </c>
      <c r="B35">
        <v>20</v>
      </c>
      <c r="C35" s="9"/>
      <c r="D35" s="8"/>
    </row>
    <row r="37" spans="1:30" x14ac:dyDescent="0.25">
      <c r="B37" s="17" t="s">
        <v>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 t="s">
        <v>19</v>
      </c>
      <c r="N37" s="17"/>
      <c r="O37" s="17"/>
      <c r="Q37" s="17" t="s">
        <v>10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 t="s">
        <v>19</v>
      </c>
      <c r="AC37" s="17"/>
      <c r="AD37" s="17"/>
    </row>
    <row r="38" spans="1:30" x14ac:dyDescent="0.25">
      <c r="A38" s="3" t="s">
        <v>0</v>
      </c>
      <c r="B38" s="1" t="s">
        <v>1</v>
      </c>
      <c r="C38" s="1" t="s">
        <v>2</v>
      </c>
      <c r="D38" s="1" t="s">
        <v>11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16</v>
      </c>
      <c r="K38" s="1" t="s">
        <v>17</v>
      </c>
      <c r="L38" s="1" t="s">
        <v>18</v>
      </c>
      <c r="M38" s="1" t="s">
        <v>13</v>
      </c>
      <c r="N38" s="1" t="s">
        <v>15</v>
      </c>
      <c r="O38" s="1" t="s">
        <v>7</v>
      </c>
      <c r="P38" s="3" t="s">
        <v>8</v>
      </c>
      <c r="Q38" s="1" t="s">
        <v>1</v>
      </c>
      <c r="R38" s="1" t="s">
        <v>2</v>
      </c>
      <c r="S38" s="1" t="s">
        <v>11</v>
      </c>
      <c r="T38" s="1" t="s">
        <v>3</v>
      </c>
      <c r="U38" s="1" t="s">
        <v>4</v>
      </c>
      <c r="V38" s="1" t="s">
        <v>5</v>
      </c>
      <c r="W38" s="1" t="s">
        <v>6</v>
      </c>
      <c r="X38" s="1" t="s">
        <v>7</v>
      </c>
      <c r="Y38" s="1" t="s">
        <v>16</v>
      </c>
      <c r="Z38" s="1" t="s">
        <v>17</v>
      </c>
      <c r="AA38" s="1" t="s">
        <v>18</v>
      </c>
      <c r="AB38" s="1" t="s">
        <v>13</v>
      </c>
      <c r="AC38" s="1" t="s">
        <v>15</v>
      </c>
      <c r="AD38" s="1" t="s">
        <v>7</v>
      </c>
    </row>
    <row r="39" spans="1:30" x14ac:dyDescent="0.25">
      <c r="A39" s="4">
        <v>19</v>
      </c>
      <c r="B39" s="7">
        <v>5.6</v>
      </c>
      <c r="C39" s="7">
        <v>5.6</v>
      </c>
      <c r="D39" s="1" t="s">
        <v>26</v>
      </c>
      <c r="E39" s="1">
        <v>10</v>
      </c>
      <c r="F39" s="1">
        <v>15</v>
      </c>
      <c r="G39" s="1">
        <v>12</v>
      </c>
      <c r="H39" s="1">
        <v>20</v>
      </c>
      <c r="I39" s="1">
        <v>15</v>
      </c>
      <c r="J39" s="1">
        <v>12</v>
      </c>
      <c r="K39" s="1">
        <v>15</v>
      </c>
      <c r="L39" s="1">
        <v>15</v>
      </c>
      <c r="M39" s="1">
        <f>IF(COUNT(E39:H39)=0,0,ROUND($B$3*(IF(ISBLANK(E39),0,60/E39))/2+$B$4*IF(ISBLANK(E39),0,60/E39)+$B$5*(IF(ISBLANK(E39),0,60/E39)+IF(ISBLANK(F39),0,60/F39))/2+$B$6*IF(ISBLANK(F39),0,60/F39)+$B$7*(IF(ISBLANK(F39),0,60/F39)+IF(ISBLANK(G39),0,60/G39))/2+$B$8*IF(ISBLANK(G39),0,60/G39)+$B$9*(IF(ISBLANK(G39),0,60/G39)+IF(ISBLANK(H39),0,60/H39))/2+$B$10*IF(ISBLANK(H39),0,60/H39),0))</f>
        <v>82</v>
      </c>
      <c r="N39" s="1">
        <f>IF(AND(ISBLANK(H39),COUNT(J39:L39)=0),0,ROUND($B$3*(IF(ISBLANK(J39),0,60/J39))/2+$B$4*IF(ISBLANK(J39),0,60/J39)+$B$5*(IF(ISBLANK(J39),0,60/J39)+IF(ISBLANK(K39),0,60/K39))/2+$B$6*IF(ISBLANK(K39),0,60/K39)+$B$7*(IF(ISBLANK(K39),0,60/K39)+IF(ISBLANK(L39),0,60/L39))/2+$B$8*IF(ISBLANK(L39),0,60/L39)+$B$9*(IF(ISBLANK(L39),0,60/L39)+IF(ISBLANK(H39),0,60/H39))/2+$B$10*IF(ISBLANK(H39),0,60/H39),0))</f>
        <v>73</v>
      </c>
      <c r="O39" s="1">
        <f>IF(COUNT(H39:I39)=0,0,ROUND($B$12*(60/IF(ISBLANK(I39),1440,I39))/2+$B$13*60/IF(ISBLANK(I39),1440,I39)+$B$14*(60/IF(ISBLANK(I39),1440,I39)+60/IF(ISBLANK(H39),1440,H39))/2+$B$15*60/IF(ISBLANK(H39),1440,H39),0))</f>
        <v>67</v>
      </c>
      <c r="P39" s="11">
        <f t="shared" ref="P39:P41" si="9">VLOOKUP(D39,$A$26:$B$35,2,FALSE)*(B39+C39)*($B$20*M39+$B$21*N39+$B$22*O39)-VLOOKUP(S39,$A$26:$B$35,2,FALSE)*(Q39+R39)*($B$20*AB39+$B$21*AC39+$B$22*AD39)</f>
        <v>24402195.999999996</v>
      </c>
      <c r="Q39" s="7"/>
      <c r="R39" s="7"/>
      <c r="S39" s="1" t="s">
        <v>26</v>
      </c>
      <c r="T39" s="1"/>
      <c r="U39" s="1"/>
      <c r="V39" s="1"/>
      <c r="W39" s="1"/>
      <c r="X39" s="1"/>
      <c r="Y39" s="1"/>
      <c r="Z39" s="1"/>
      <c r="AA39" s="1"/>
      <c r="AB39" s="2">
        <f>IF(COUNT(T39:W39)=0,0,ROUND($B$3*(IF(ISBLANK(T39),0,60/T39))/2+$B$4*IF(ISBLANK(T39),0,60/T39)+$B$5*(IF(ISBLANK(T39),0,60/T39)+IF(ISBLANK(U39),0,60/U39))/2+$B$6*IF(ISBLANK(U39),0,60/U39)+$B$7*(IF(ISBLANK(U39),0,60/U39)+IF(ISBLANK(V39),0,60/V39))/2+$B$8*IF(ISBLANK(V39),0,60/V39)+$B$9*(IF(ISBLANK(V39),0,60/V39)+IF(ISBLANK(W39),0,60/W39))/2+$B$10*IF(ISBLANK(W39),0,60/W39),0))</f>
        <v>0</v>
      </c>
      <c r="AC39" s="2">
        <f>IF(AND(ISBLANK(W39),COUNT(Y39:AA39)=0),0,ROUND($B$3*(IF(ISBLANK(Y39),0,60/Y39))/2+$B$4*IF(ISBLANK(Y39),0,60/Y39)+$B$5*(IF(ISBLANK(Y39),0,60/Y39)+IF(ISBLANK(Z39),0,60/Z39))/2+$B$6*IF(ISBLANK(Z39),0,60/Z39)+$B$7*(IF(ISBLANK(Z39),0,60/Z39)+IF(ISBLANK(AA39),0,60/AA39))/2+$B$8*IF(ISBLANK(AA39),0,60/AA39)+$B$9*(IF(ISBLANK(AA39),0,60/AA39)+IF(ISBLANK(W39),0,60/W39))/2+$B$10*IF(ISBLANK(W39),0,60/W39),0))</f>
        <v>0</v>
      </c>
      <c r="AD39" s="2">
        <f>IF(COUNT(W39:X39)=0,0,ROUND($B$12*(60/IF(ISBLANK(X39),1440,X39))/2+$B$13*60/IF(ISBLANK(X39),1440,X39)+$B$14*(60/IF(ISBLANK(X39),1440,X39)+60/IF(ISBLANK(W39),1440,W39))/2+$B$15*60/IF(ISBLANK(W39),1440,W39),0))</f>
        <v>0</v>
      </c>
    </row>
    <row r="40" spans="1:30" x14ac:dyDescent="0.25">
      <c r="A40" s="4">
        <v>101</v>
      </c>
      <c r="B40" s="7">
        <v>1.3</v>
      </c>
      <c r="C40" s="7">
        <v>1.3</v>
      </c>
      <c r="D40" s="1" t="s">
        <v>33</v>
      </c>
      <c r="E40" s="16">
        <v>20</v>
      </c>
      <c r="F40" s="16">
        <v>30</v>
      </c>
      <c r="G40" s="16">
        <v>20</v>
      </c>
      <c r="H40" s="16">
        <v>40</v>
      </c>
      <c r="I40" s="16">
        <v>30</v>
      </c>
      <c r="J40" s="16">
        <v>30</v>
      </c>
      <c r="K40" s="16">
        <v>30</v>
      </c>
      <c r="L40" s="16">
        <v>30</v>
      </c>
      <c r="M40" s="13">
        <f t="shared" ref="M40:M41" si="10">IF(COUNT(E40:H40)=0,0,ROUND($B$3*(IF(ISBLANK(E40),0,60/E40))/2+$B$4*IF(ISBLANK(E40),0,60/E40)+$B$5*(IF(ISBLANK(E40),0,60/E40)+IF(ISBLANK(F40),0,60/F40))/2+$B$6*IF(ISBLANK(F40),0,60/F40)+$B$7*(IF(ISBLANK(F40),0,60/F40)+IF(ISBLANK(G40),0,60/G40))/2+$B$8*IF(ISBLANK(G40),0,60/G40)+$B$9*(IF(ISBLANK(G40),0,60/G40)+IF(ISBLANK(H40),0,60/H40))/2+$B$10*IF(ISBLANK(H40),0,60/H40),0))</f>
        <v>44</v>
      </c>
      <c r="N40" s="13">
        <f t="shared" ref="N40:N41" si="11">IF(AND(ISBLANK(H40),COUNT(J40:L40)=0),0,ROUND($B$3*(IF(ISBLANK(J40),0,60/J40))/2+$B$4*IF(ISBLANK(J40),0,60/J40)+$B$5*(IF(ISBLANK(J40),0,60/J40)+IF(ISBLANK(K40),0,60/K40))/2+$B$6*IF(ISBLANK(K40),0,60/K40)+$B$7*(IF(ISBLANK(K40),0,60/K40)+IF(ISBLANK(L40),0,60/L40))/2+$B$8*IF(ISBLANK(L40),0,60/L40)+$B$9*(IF(ISBLANK(L40),0,60/L40)+IF(ISBLANK(H40),0,60/H40))/2+$B$10*IF(ISBLANK(H40),0,60/H40),0))</f>
        <v>35</v>
      </c>
      <c r="O40" s="13">
        <f t="shared" ref="O40:O41" si="12">IF(COUNT(H40:I40)=0,0,ROUND($B$12*(60/IF(ISBLANK(I40),1440,I40))/2+$B$13*60/IF(ISBLANK(I40),1440,I40)+$B$14*(60/IF(ISBLANK(I40),1440,I40)+60/IF(ISBLANK(H40),1440,H40))/2+$B$15*60/IF(ISBLANK(H40),1440,H40),0))</f>
        <v>34</v>
      </c>
      <c r="P40" s="11">
        <f t="shared" si="9"/>
        <v>-604428</v>
      </c>
      <c r="Q40" s="7">
        <v>1.9</v>
      </c>
      <c r="R40" s="7">
        <v>1.8</v>
      </c>
      <c r="S40" s="1" t="s">
        <v>33</v>
      </c>
      <c r="T40" s="1">
        <v>20</v>
      </c>
      <c r="U40" s="1">
        <v>30</v>
      </c>
      <c r="V40" s="1">
        <v>20</v>
      </c>
      <c r="W40" s="1">
        <v>40</v>
      </c>
      <c r="X40" s="1">
        <v>30</v>
      </c>
      <c r="Y40" s="1">
        <v>30</v>
      </c>
      <c r="Z40" s="1">
        <v>30</v>
      </c>
      <c r="AA40" s="1">
        <v>30</v>
      </c>
      <c r="AB40" s="13">
        <f t="shared" ref="AB40:AB41" si="13">IF(COUNT(T40:W40)=0,0,ROUND($B$3*(IF(ISBLANK(T40),0,60/T40))/2+$B$4*IF(ISBLANK(T40),0,60/T40)+$B$5*(IF(ISBLANK(T40),0,60/T40)+IF(ISBLANK(U40),0,60/U40))/2+$B$6*IF(ISBLANK(U40),0,60/U40)+$B$7*(IF(ISBLANK(U40),0,60/U40)+IF(ISBLANK(V40),0,60/V40))/2+$B$8*IF(ISBLANK(V40),0,60/V40)+$B$9*(IF(ISBLANK(V40),0,60/V40)+IF(ISBLANK(W40),0,60/W40))/2+$B$10*IF(ISBLANK(W40),0,60/W40),0))</f>
        <v>44</v>
      </c>
      <c r="AC40" s="13">
        <f t="shared" ref="AC40:AC41" si="14">IF(AND(ISBLANK(W40),COUNT(Y40:AA40)=0),0,ROUND($B$3*(IF(ISBLANK(Y40),0,60/Y40))/2+$B$4*IF(ISBLANK(Y40),0,60/Y40)+$B$5*(IF(ISBLANK(Y40),0,60/Y40)+IF(ISBLANK(Z40),0,60/Z40))/2+$B$6*IF(ISBLANK(Z40),0,60/Z40)+$B$7*(IF(ISBLANK(Z40),0,60/Z40)+IF(ISBLANK(AA40),0,60/AA40))/2+$B$8*IF(ISBLANK(AA40),0,60/AA40)+$B$9*(IF(ISBLANK(AA40),0,60/AA40)+IF(ISBLANK(W40),0,60/W40))/2+$B$10*IF(ISBLANK(W40),0,60/W40),0))</f>
        <v>35</v>
      </c>
      <c r="AD40" s="13">
        <f t="shared" ref="AD40:AD41" si="15">IF(COUNT(W40:X40)=0,0,ROUND($B$12*(60/IF(ISBLANK(X40),1440,X40))/2+$B$13*60/IF(ISBLANK(X40),1440,X40)+$B$14*(60/IF(ISBLANK(X40),1440,X40)+60/IF(ISBLANK(W40),1440,W40))/2+$B$15*60/IF(ISBLANK(W40),1440,W40),0))</f>
        <v>34</v>
      </c>
    </row>
    <row r="41" spans="1:30" x14ac:dyDescent="0.25">
      <c r="A41" s="4">
        <v>188</v>
      </c>
      <c r="B41" s="7">
        <v>3.6</v>
      </c>
      <c r="C41" s="7">
        <v>3.6</v>
      </c>
      <c r="D41" s="13" t="s">
        <v>31</v>
      </c>
      <c r="E41" s="16">
        <v>6</v>
      </c>
      <c r="F41" s="16">
        <v>15</v>
      </c>
      <c r="G41" s="16">
        <v>7.5</v>
      </c>
      <c r="H41" s="16">
        <v>20</v>
      </c>
      <c r="I41" s="16">
        <v>15</v>
      </c>
      <c r="J41" s="16">
        <v>7.5</v>
      </c>
      <c r="K41" s="16">
        <v>15</v>
      </c>
      <c r="L41" s="16">
        <v>10</v>
      </c>
      <c r="M41" s="13">
        <f t="shared" si="10"/>
        <v>114</v>
      </c>
      <c r="N41" s="13">
        <f t="shared" si="11"/>
        <v>95</v>
      </c>
      <c r="O41" s="13">
        <f t="shared" si="12"/>
        <v>67</v>
      </c>
      <c r="P41" s="11">
        <f t="shared" si="9"/>
        <v>4949802</v>
      </c>
      <c r="Q41" s="7">
        <v>2.2999999999999998</v>
      </c>
      <c r="R41" s="7">
        <v>2.2999999999999998</v>
      </c>
      <c r="S41" s="13" t="s">
        <v>31</v>
      </c>
      <c r="T41" s="1">
        <v>6</v>
      </c>
      <c r="U41" s="1">
        <v>15</v>
      </c>
      <c r="V41" s="1">
        <v>7.5</v>
      </c>
      <c r="W41" s="1">
        <v>20</v>
      </c>
      <c r="X41" s="1">
        <v>15</v>
      </c>
      <c r="Y41" s="1">
        <v>7.5</v>
      </c>
      <c r="Z41" s="1">
        <v>15</v>
      </c>
      <c r="AA41" s="1">
        <v>10</v>
      </c>
      <c r="AB41" s="13">
        <f t="shared" si="13"/>
        <v>114</v>
      </c>
      <c r="AC41" s="13">
        <f t="shared" si="14"/>
        <v>95</v>
      </c>
      <c r="AD41" s="13">
        <f t="shared" si="15"/>
        <v>67</v>
      </c>
    </row>
    <row r="42" spans="1:30" x14ac:dyDescent="0.25">
      <c r="B42" s="14"/>
      <c r="C42" s="14"/>
      <c r="P42" s="12">
        <f>SUM(P39:P41)</f>
        <v>28747569.999999996</v>
      </c>
    </row>
    <row r="43" spans="1:30" x14ac:dyDescent="0.25">
      <c r="B43" s="14"/>
      <c r="C43" s="14"/>
      <c r="Q43" s="14"/>
      <c r="R43" s="14"/>
    </row>
    <row r="44" spans="1:30" x14ac:dyDescent="0.25">
      <c r="B44" s="17" t="s">
        <v>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 t="s">
        <v>19</v>
      </c>
      <c r="N44" s="17"/>
      <c r="O44" s="17"/>
      <c r="Q44" s="17" t="s">
        <v>10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 t="s">
        <v>19</v>
      </c>
      <c r="AC44" s="17"/>
      <c r="AD44" s="17"/>
    </row>
    <row r="45" spans="1:30" x14ac:dyDescent="0.25">
      <c r="A45" s="3" t="s">
        <v>0</v>
      </c>
      <c r="B45" s="2" t="s">
        <v>1</v>
      </c>
      <c r="C45" s="2" t="s">
        <v>2</v>
      </c>
      <c r="D45" s="2" t="s">
        <v>11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16</v>
      </c>
      <c r="K45" s="2" t="s">
        <v>17</v>
      </c>
      <c r="L45" s="2" t="s">
        <v>18</v>
      </c>
      <c r="M45" s="2" t="s">
        <v>13</v>
      </c>
      <c r="N45" s="2" t="s">
        <v>15</v>
      </c>
      <c r="O45" s="2" t="s">
        <v>7</v>
      </c>
      <c r="P45" s="3" t="s">
        <v>8</v>
      </c>
      <c r="Q45" s="2" t="s">
        <v>1</v>
      </c>
      <c r="R45" s="2" t="s">
        <v>2</v>
      </c>
      <c r="S45" s="2" t="s">
        <v>11</v>
      </c>
      <c r="T45" s="2" t="s">
        <v>3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16</v>
      </c>
      <c r="Z45" s="2" t="s">
        <v>17</v>
      </c>
      <c r="AA45" s="2" t="s">
        <v>18</v>
      </c>
      <c r="AB45" s="2" t="s">
        <v>13</v>
      </c>
      <c r="AC45" s="2" t="s">
        <v>15</v>
      </c>
      <c r="AD45" s="2" t="s">
        <v>7</v>
      </c>
    </row>
    <row r="46" spans="1:30" x14ac:dyDescent="0.25">
      <c r="A46" s="4">
        <v>19</v>
      </c>
      <c r="B46" s="7">
        <v>2.2000000000000002</v>
      </c>
      <c r="C46" s="7">
        <v>2</v>
      </c>
      <c r="D46" s="2" t="s">
        <v>26</v>
      </c>
      <c r="E46" s="2">
        <v>8</v>
      </c>
      <c r="F46" s="2">
        <v>10</v>
      </c>
      <c r="G46" s="2">
        <v>8</v>
      </c>
      <c r="H46" s="2">
        <v>20</v>
      </c>
      <c r="I46" s="2">
        <v>15</v>
      </c>
      <c r="J46" s="2">
        <v>10</v>
      </c>
      <c r="K46" s="2">
        <v>12</v>
      </c>
      <c r="L46" s="2">
        <v>10</v>
      </c>
      <c r="M46" s="13">
        <f>IF(COUNT(E46:H46)=0,0,ROUND($B$3*(IF(ISBLANK(E46),0,60/E46))/2+$B$4*IF(ISBLANK(E46),0,60/E46)+$B$5*(IF(ISBLANK(E46),0,60/E46)+IF(ISBLANK(F46),0,60/F46))/2+$B$6*IF(ISBLANK(F46),0,60/F46)+$B$7*(IF(ISBLANK(F46),0,60/F46)+IF(ISBLANK(G46),0,60/G46))/2+$B$8*IF(ISBLANK(G46),0,60/G46)+$B$9*(IF(ISBLANK(G46),0,60/G46)+IF(ISBLANK(H46),0,60/H46))/2+$B$10*IF(ISBLANK(H46),0,60/H46),0))</f>
        <v>111</v>
      </c>
      <c r="N46" s="13">
        <f>IF(AND(ISBLANK(H46),COUNT(J46:L46)=0),0,ROUND($B$3*(IF(ISBLANK(J46),0,60/J46))/2+$B$4*IF(ISBLANK(J46),0,60/J46)+$B$5*(IF(ISBLANK(J46),0,60/J46)+IF(ISBLANK(K46),0,60/K46))/2+$B$6*IF(ISBLANK(K46),0,60/K46)+$B$7*(IF(ISBLANK(K46),0,60/K46)+IF(ISBLANK(L46),0,60/L46))/2+$B$8*IF(ISBLANK(L46),0,60/L46)+$B$9*(IF(ISBLANK(L46),0,60/L46)+IF(ISBLANK(H46),0,60/H46))/2+$B$10*IF(ISBLANK(H46),0,60/H46),0))</f>
        <v>93</v>
      </c>
      <c r="O46" s="13">
        <f>IF(COUNT(H46:I46)=0,0,ROUND($B$12*(60/IF(ISBLANK(I46),1440,I46))/2+$B$13*60/IF(ISBLANK(I46),1440,I46)+$B$14*(60/IF(ISBLANK(I46),1440,I46)+60/IF(ISBLANK(H46),1440,H46))/2+$B$15*60/IF(ISBLANK(H46),1440,H46),0))</f>
        <v>67</v>
      </c>
      <c r="P46" s="11">
        <f t="shared" ref="P46" si="16">VLOOKUP(D46,$A$26:$B$35,2,FALSE)*(B46+C46)*($B$20*M46+$B$21*N46+$B$22*O46)-VLOOKUP(S46,$A$26:$B$35,2,FALSE)*(Q46+R46)*($B$20*AB46+$B$21*AC46+$B$22*AD46)</f>
        <v>11392783.5</v>
      </c>
      <c r="Q46" s="7"/>
      <c r="R46" s="7"/>
      <c r="S46" s="2" t="s">
        <v>26</v>
      </c>
      <c r="T46" s="2"/>
      <c r="U46" s="2"/>
      <c r="V46" s="2"/>
      <c r="W46" s="2"/>
      <c r="X46" s="2"/>
      <c r="Y46" s="2"/>
      <c r="Z46" s="2"/>
      <c r="AA46" s="2"/>
      <c r="AB46" s="13">
        <f>IF(COUNT(T46:W46)=0,0,ROUND($B$3*(IF(ISBLANK(T46),0,60/T46))/2+$B$4*IF(ISBLANK(T46),0,60/T46)+$B$5*(IF(ISBLANK(T46),0,60/T46)+IF(ISBLANK(U46),0,60/U46))/2+$B$6*IF(ISBLANK(U46),0,60/U46)+$B$7*(IF(ISBLANK(U46),0,60/U46)+IF(ISBLANK(V46),0,60/V46))/2+$B$8*IF(ISBLANK(V46),0,60/V46)+$B$9*(IF(ISBLANK(V46),0,60/V46)+IF(ISBLANK(W46),0,60/W46))/2+$B$10*IF(ISBLANK(W46),0,60/W46),0))</f>
        <v>0</v>
      </c>
      <c r="AC46" s="13">
        <f>IF(AND(ISBLANK(W46),COUNT(Y46:AA46)=0),0,ROUND($B$3*(IF(ISBLANK(Y46),0,60/Y46))/2+$B$4*IF(ISBLANK(Y46),0,60/Y46)+$B$5*(IF(ISBLANK(Y46),0,60/Y46)+IF(ISBLANK(Z46),0,60/Z46))/2+$B$6*IF(ISBLANK(Z46),0,60/Z46)+$B$7*(IF(ISBLANK(Z46),0,60/Z46)+IF(ISBLANK(AA46),0,60/AA46))/2+$B$8*IF(ISBLANK(AA46),0,60/AA46)+$B$9*(IF(ISBLANK(AA46),0,60/AA46)+IF(ISBLANK(W46),0,60/W46))/2+$B$10*IF(ISBLANK(W46),0,60/W46),0))</f>
        <v>0</v>
      </c>
      <c r="AD46" s="13">
        <f>IF(COUNT(W46:X46)=0,0,ROUND($B$12*(60/IF(ISBLANK(X46),1440,X46))/2+$B$13*60/IF(ISBLANK(X46),1440,X46)+$B$14*(60/IF(ISBLANK(X46),1440,X46)+60/IF(ISBLANK(W46),1440,W46))/2+$B$15*60/IF(ISBLANK(W46),1440,W46),0))</f>
        <v>0</v>
      </c>
    </row>
    <row r="47" spans="1:30" x14ac:dyDescent="0.25">
      <c r="B47" s="14"/>
      <c r="C47" s="14"/>
      <c r="P47" s="12">
        <f>SUM(P46:P46)</f>
        <v>11392783.5</v>
      </c>
    </row>
  </sheetData>
  <mergeCells count="10">
    <mergeCell ref="AB37:AD37"/>
    <mergeCell ref="B44:L44"/>
    <mergeCell ref="M44:O44"/>
    <mergeCell ref="AB44:AD44"/>
    <mergeCell ref="D1:E1"/>
    <mergeCell ref="F1:G1"/>
    <mergeCell ref="B37:L37"/>
    <mergeCell ref="Q37:AA37"/>
    <mergeCell ref="M37:O37"/>
    <mergeCell ref="Q44:AA44"/>
  </mergeCells>
  <pageMargins left="0.7" right="0.7" top="0.75" bottom="0.75" header="0.3" footer="0.3"/>
  <pageSetup paperSize="9" orientation="portrait" r:id="rId1"/>
  <ignoredErrors>
    <ignoredError sqref="M39:O41 AB39:AD41 M46:O46 AB46:AD46" formulaRange="1"/>
    <ignoredError sqref="E4:E10 E13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Švasta - Nilobit CZ s.r.o.</dc:creator>
  <cp:lastModifiedBy>Jakub Švasta - Nilobit CZ s.r.o.</cp:lastModifiedBy>
  <dcterms:created xsi:type="dcterms:W3CDTF">2020-09-25T16:51:13Z</dcterms:created>
  <dcterms:modified xsi:type="dcterms:W3CDTF">2020-11-29T13:38:47Z</dcterms:modified>
</cp:coreProperties>
</file>